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12" windowWidth="20592" windowHeight="9972" activeTab="0"/>
  </bookViews>
  <sheets>
    <sheet name="Calculations" sheetId="1" r:id="rId1"/>
    <sheet name="User Guide" sheetId="2" r:id="rId2"/>
  </sheets>
  <definedNames/>
  <calcPr fullCalcOnLoad="1"/>
</workbook>
</file>

<file path=xl/sharedStrings.xml><?xml version="1.0" encoding="utf-8"?>
<sst xmlns="http://schemas.openxmlformats.org/spreadsheetml/2006/main" count="134" uniqueCount="88">
  <si>
    <t>Orange</t>
  </si>
  <si>
    <t>Green</t>
  </si>
  <si>
    <t>White</t>
  </si>
  <si>
    <t>Black</t>
  </si>
  <si>
    <t>Red</t>
  </si>
  <si>
    <t>Grey</t>
  </si>
  <si>
    <t>Yellow</t>
  </si>
  <si>
    <t>Blue</t>
  </si>
  <si>
    <t xml:space="preserve">Purple </t>
  </si>
  <si>
    <t>Purple</t>
  </si>
  <si>
    <t>Stop Colours</t>
  </si>
  <si>
    <t>ID (mm)</t>
  </si>
  <si>
    <t>Radius (mm)</t>
  </si>
  <si>
    <t>pi r2</t>
  </si>
  <si>
    <t>mL/min/rpm PE</t>
  </si>
  <si>
    <t>mL/min/rpm MP2</t>
  </si>
  <si>
    <t>Experimental PE</t>
  </si>
  <si>
    <t>Experimental MP2</t>
  </si>
  <si>
    <t>Comments</t>
  </si>
  <si>
    <t>PE pump 20rpm = 1mL/min</t>
  </si>
  <si>
    <t>PE pump 20rpm = 0.25mL/min</t>
  </si>
  <si>
    <t>Robinson Scientific</t>
  </si>
  <si>
    <t>Updated</t>
  </si>
  <si>
    <t>Factor</t>
  </si>
  <si>
    <t>Flow at rpm above PE</t>
  </si>
  <si>
    <t>Flow at rpm above MP2</t>
  </si>
  <si>
    <t>Below in mL/min</t>
  </si>
  <si>
    <t>RPM PE</t>
  </si>
  <si>
    <t>RPM MP2</t>
  </si>
  <si>
    <t>Approx 0.03</t>
  </si>
  <si>
    <t>Approx 0.1-0.12</t>
  </si>
  <si>
    <t>Note:  MP2 rpm = PE rpm / 2 for same flow</t>
  </si>
  <si>
    <t>Note:  normal default flow for Elan = 1mL/min</t>
  </si>
  <si>
    <t>Note:  normal default flow for NexION = 0.25mL/min</t>
  </si>
  <si>
    <t>Enter "S" for sample</t>
  </si>
  <si>
    <t>into Column A below</t>
  </si>
  <si>
    <t>Enter "I" for internal std</t>
  </si>
  <si>
    <t>Then Click on Calculate</t>
  </si>
  <si>
    <t xml:space="preserve">Sample Flow = </t>
  </si>
  <si>
    <t>mL/min</t>
  </si>
  <si>
    <t xml:space="preserve">Int Std Flow = </t>
  </si>
  <si>
    <t>Dilution factor =</t>
  </si>
  <si>
    <t>Enter pump rpm below</t>
  </si>
  <si>
    <t>mL/min/rpm</t>
  </si>
  <si>
    <t>times</t>
  </si>
  <si>
    <t>Enter "B" for both = same</t>
  </si>
  <si>
    <t>Total flow to neb =</t>
  </si>
  <si>
    <t>Users Guide for Peristaltic Pump Flow Calculation Spreadsheet</t>
  </si>
  <si>
    <t>Overview</t>
  </si>
  <si>
    <t>Description of Fields</t>
  </si>
  <si>
    <r>
      <t>Calculate Flows</t>
    </r>
    <r>
      <rPr>
        <sz val="11"/>
        <color theme="1"/>
        <rFont val="Calibri"/>
        <family val="2"/>
      </rPr>
      <t xml:space="preserve"> – Button to push which calculates the flow for the information entered in the </t>
    </r>
  </si>
  <si>
    <t xml:space="preserve">    spreadsheet</t>
  </si>
  <si>
    <r>
      <t>RPM PE</t>
    </r>
    <r>
      <rPr>
        <sz val="11"/>
        <color theme="1"/>
        <rFont val="Calibri"/>
        <family val="2"/>
      </rPr>
      <t xml:space="preserve"> – Speed of NexION/ELAN peristaltic pump, in rpm</t>
    </r>
  </si>
  <si>
    <r>
      <t>RPM MP2 –</t>
    </r>
    <r>
      <rPr>
        <sz val="11"/>
        <color theme="1"/>
        <rFont val="Calibri"/>
        <family val="2"/>
      </rPr>
      <t xml:space="preserve"> Speed of ESI MP2 peristaltic pump, in rpm</t>
    </r>
  </si>
  <si>
    <r>
      <t xml:space="preserve">Sample Flow = </t>
    </r>
    <r>
      <rPr>
        <sz val="11"/>
        <color theme="1"/>
        <rFont val="Calibri"/>
        <family val="2"/>
      </rPr>
      <t xml:space="preserve">Calculated sample flow for the NexION/ELAN and ESI MP2 peristaltic pumps, based on </t>
    </r>
  </si>
  <si>
    <t>user inputs</t>
  </si>
  <si>
    <r>
      <t xml:space="preserve">Int Std Flow = </t>
    </r>
    <r>
      <rPr>
        <sz val="11"/>
        <color theme="1"/>
        <rFont val="Calibri"/>
        <family val="2"/>
      </rPr>
      <t xml:space="preserve">Calculated internal standard flow for the NexION/ELAN and ESI MP2 peristaltic pumps, </t>
    </r>
  </si>
  <si>
    <t>based on user inputs</t>
  </si>
  <si>
    <r>
      <t xml:space="preserve">Dilution Factor = </t>
    </r>
    <r>
      <rPr>
        <sz val="11"/>
        <color theme="1"/>
        <rFont val="Calibri"/>
        <family val="2"/>
      </rPr>
      <t>Calculated dilution factor, based on user inputs</t>
    </r>
  </si>
  <si>
    <r>
      <t xml:space="preserve">Total flow to neb =  </t>
    </r>
    <r>
      <rPr>
        <sz val="11"/>
        <color theme="1"/>
        <rFont val="Calibri"/>
        <family val="2"/>
      </rPr>
      <t xml:space="preserve">Calculated flow to nebulizer for the NexION/ELAN and ESI MP2 peristaltic pumps, </t>
    </r>
  </si>
  <si>
    <r>
      <t>Column A of the Spreadsheet</t>
    </r>
    <r>
      <rPr>
        <sz val="11"/>
        <color theme="1"/>
        <rFont val="Calibri"/>
        <family val="2"/>
      </rPr>
      <t xml:space="preserve"> – This yellow column is where the desired peri pump tubings are selected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</si>
  <si>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</rPr>
      <t>Enter “</t>
    </r>
    <r>
      <rPr>
        <b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>” for the tube which carries the sample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</si>
  <si>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</rPr>
      <t>Enter “</t>
    </r>
    <r>
      <rPr>
        <b/>
        <i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” for the tube which carries the internal standard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</si>
  <si>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</rPr>
      <t>If the sample and internal standard are both carried through the same size tubing, enter “</t>
    </r>
    <r>
      <rPr>
        <b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” next to that tube</t>
    </r>
  </si>
  <si>
    <r>
      <t xml:space="preserve">ID (mm) – </t>
    </r>
    <r>
      <rPr>
        <sz val="11"/>
        <color theme="1"/>
        <rFont val="Calibri"/>
        <family val="2"/>
      </rPr>
      <t>The inner diameter of the tubes, in millimeters</t>
    </r>
  </si>
  <si>
    <r>
      <t>Stop Colours</t>
    </r>
    <r>
      <rPr>
        <sz val="11"/>
        <color theme="1"/>
        <rFont val="Calibri"/>
        <family val="2"/>
      </rPr>
      <t xml:space="preserve"> – The colors used to identify the different inner diameter peri pump tubes</t>
    </r>
  </si>
  <si>
    <r>
      <t>Flow at rpm above PE</t>
    </r>
    <r>
      <rPr>
        <sz val="11"/>
        <color theme="1"/>
        <rFont val="Calibri"/>
        <family val="2"/>
      </rPr>
      <t xml:space="preserve"> – The flow rate for the NexION/ELAN peri pump at the entered rpm  (in mL/min)</t>
    </r>
  </si>
  <si>
    <r>
      <t>Flow at rpm above MP2</t>
    </r>
    <r>
      <rPr>
        <sz val="11"/>
        <color theme="1"/>
        <rFont val="Calibri"/>
        <family val="2"/>
      </rPr>
      <t xml:space="preserve"> – The flow rate for the ESI MP2 peri pump at the entered rpm  (in mL/min)</t>
    </r>
  </si>
  <si>
    <t>Instructions for Use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</si>
  <si>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Enable Macros in Excel.  If Macros are not enabled, search the Help file for “Enable Macros” and follow the instructions.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</si>
  <si>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In Column A of the spreadsheet (the yellow column) select the desired peristaltic pump sizes by entering “S”, “I”, or “B” by the appropriate tube:</t>
    </r>
  </si>
  <si>
    <r>
      <t>a.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“S” represents the tube which the sample passes through</t>
    </r>
  </si>
  <si>
    <r>
      <t>b.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“I” represents the tube which the internal standard passes through</t>
    </r>
  </si>
  <si>
    <r>
      <t>c.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“B” is used if both the sample and internal standard are passing through the same size tube</t>
    </r>
  </si>
  <si>
    <r>
      <t>Note:</t>
    </r>
    <r>
      <rPr>
        <sz val="11"/>
        <color theme="1"/>
        <rFont val="Calibri"/>
        <family val="2"/>
      </rPr>
      <t xml:space="preserve">  If on-line addition of an internal standard is not being used and you only want to see the flow rate for a given tube size andpump speed,simply refer to the flow data in the table, which automatically updates when you change the pump rpm data in the yellow boxes. 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</si>
  <si>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 Enter the pump speed (in rpm) for the peristaltic pump being used in the “Enter pump rpm below” boxes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</si>
  <si>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Click “Calculate Flows”.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</si>
  <si>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Read the Sample, Internal Standard, and Total flows and Dilution Factor from the table, as shown below:  </t>
    </r>
  </si>
  <si>
    <t xml:space="preserve"> as the ESI MP2 peristaltic pump for various size peristaltic pump tubes and rotation speeds.   In addition, this spread sheet also determines the dilution factor when on-line dilution with the peristaltic pump is used.  </t>
  </si>
  <si>
    <t>This spreadsheet is used to calculate the flow rates for the ELAN and NexION peristaltic pumps, as well</t>
  </si>
  <si>
    <t xml:space="preserve"> In addition, this spread sheet also determines the dilution factor when on-line dilution with the peristaltic pump is used.  </t>
  </si>
  <si>
    <t>[END]</t>
  </si>
  <si>
    <t>B</t>
  </si>
  <si>
    <t>old factor</t>
  </si>
  <si>
    <t>Nex 300/350</t>
  </si>
  <si>
    <t>Peri Pump Flow Rate Calculation Sheet (NexION 2000)</t>
  </si>
  <si>
    <t>NexION 2000 PE Pump</t>
  </si>
  <si>
    <t>NexION 2000 MP2 Pump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</si>
</sst>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0.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11"/>
      <color indexed="55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u val="single"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11"/>
      <color theme="0" tint="-0.24997000396251678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u val="single"/>
      <sz val="14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28" fillId="40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10" xfId="0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0" fillId="41" borderId="0" xfId="0" applyFill="1" applyAlignment="1">
      <alignment horizontal="center"/>
    </xf>
    <xf numFmtId="0" fontId="0" fillId="41" borderId="0" xfId="0" applyFill="1" applyAlignment="1">
      <alignment/>
    </xf>
    <xf numFmtId="0" fontId="44" fillId="41" borderId="0" xfId="0" applyFont="1" applyFill="1" applyAlignment="1">
      <alignment horizontal="left"/>
    </xf>
    <xf numFmtId="0" fontId="0" fillId="41" borderId="0" xfId="0" applyFill="1" applyAlignment="1">
      <alignment horizontal="left"/>
    </xf>
    <xf numFmtId="14" fontId="0" fillId="41" borderId="0" xfId="0" applyNumberFormat="1" applyFill="1" applyAlignment="1">
      <alignment horizontal="center"/>
    </xf>
    <xf numFmtId="166" fontId="0" fillId="41" borderId="0" xfId="0" applyNumberFormat="1" applyFill="1" applyAlignment="1">
      <alignment horizontal="center"/>
    </xf>
    <xf numFmtId="0" fontId="45" fillId="4" borderId="10" xfId="0" applyFont="1" applyFill="1" applyBorder="1" applyAlignment="1">
      <alignment horizontal="center" wrapText="1"/>
    </xf>
    <xf numFmtId="165" fontId="45" fillId="0" borderId="10" xfId="0" applyNumberFormat="1" applyFont="1" applyBorder="1" applyAlignment="1">
      <alignment horizontal="center"/>
    </xf>
    <xf numFmtId="0" fontId="0" fillId="41" borderId="0" xfId="0" applyFill="1" applyAlignment="1" applyProtection="1">
      <alignment horizontal="center"/>
      <protection/>
    </xf>
    <xf numFmtId="0" fontId="0" fillId="38" borderId="13" xfId="0" applyFill="1" applyBorder="1" applyAlignment="1" applyProtection="1">
      <alignment horizontal="center"/>
      <protection locked="0"/>
    </xf>
    <xf numFmtId="2" fontId="0" fillId="4" borderId="10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 wrapText="1"/>
    </xf>
    <xf numFmtId="0" fontId="0" fillId="41" borderId="0" xfId="0" applyFill="1" applyAlignment="1">
      <alignment horizontal="right"/>
    </xf>
    <xf numFmtId="0" fontId="43" fillId="41" borderId="0" xfId="0" applyFont="1" applyFill="1" applyAlignment="1">
      <alignment horizontal="center"/>
    </xf>
    <xf numFmtId="0" fontId="46" fillId="38" borderId="0" xfId="0" applyFont="1" applyFill="1" applyAlignment="1" applyProtection="1">
      <alignment horizontal="center"/>
      <protection locked="0"/>
    </xf>
    <xf numFmtId="0" fontId="47" fillId="41" borderId="0" xfId="0" applyFont="1" applyFill="1" applyAlignment="1">
      <alignment horizontal="right"/>
    </xf>
    <xf numFmtId="2" fontId="0" fillId="7" borderId="15" xfId="0" applyNumberFormat="1" applyFill="1" applyBorder="1" applyAlignment="1">
      <alignment horizontal="center"/>
    </xf>
    <xf numFmtId="2" fontId="0" fillId="7" borderId="16" xfId="0" applyNumberFormat="1" applyFill="1" applyBorder="1" applyAlignment="1">
      <alignment horizontal="center"/>
    </xf>
    <xf numFmtId="2" fontId="0" fillId="42" borderId="17" xfId="0" applyNumberFormat="1" applyFill="1" applyBorder="1" applyAlignment="1">
      <alignment horizontal="center"/>
    </xf>
    <xf numFmtId="2" fontId="0" fillId="42" borderId="18" xfId="0" applyNumberFormat="1" applyFill="1" applyBorder="1" applyAlignment="1">
      <alignment horizontal="center"/>
    </xf>
    <xf numFmtId="0" fontId="28" fillId="41" borderId="0" xfId="0" applyFont="1" applyFill="1" applyAlignment="1">
      <alignment horizontal="center"/>
    </xf>
    <xf numFmtId="0" fontId="45" fillId="4" borderId="19" xfId="0" applyFont="1" applyFill="1" applyBorder="1" applyAlignment="1">
      <alignment horizontal="center" wrapText="1"/>
    </xf>
    <xf numFmtId="0" fontId="45" fillId="0" borderId="19" xfId="0" applyFont="1" applyBorder="1" applyAlignment="1">
      <alignment horizontal="center"/>
    </xf>
    <xf numFmtId="0" fontId="28" fillId="41" borderId="0" xfId="0" applyFont="1" applyFill="1" applyBorder="1" applyAlignment="1">
      <alignment horizontal="center" wrapText="1"/>
    </xf>
    <xf numFmtId="164" fontId="28" fillId="41" borderId="0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8"/>
    </xf>
    <xf numFmtId="0" fontId="0" fillId="0" borderId="0" xfId="0" applyAlignment="1">
      <alignment horizontal="left" indent="10"/>
    </xf>
    <xf numFmtId="0" fontId="42" fillId="0" borderId="0" xfId="0" applyFont="1" applyAlignment="1">
      <alignment/>
    </xf>
    <xf numFmtId="0" fontId="42" fillId="0" borderId="0" xfId="0" applyFont="1" applyAlignment="1">
      <alignment horizontal="left" indent="8"/>
    </xf>
    <xf numFmtId="0" fontId="28" fillId="41" borderId="0" xfId="0" applyFont="1" applyFill="1" applyBorder="1" applyAlignment="1">
      <alignment horizontal="center"/>
    </xf>
    <xf numFmtId="0" fontId="28" fillId="41" borderId="0" xfId="0" applyFont="1" applyFill="1" applyBorder="1" applyAlignment="1">
      <alignment horizontal="center"/>
    </xf>
    <xf numFmtId="2" fontId="0" fillId="36" borderId="20" xfId="0" applyNumberForma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43" fillId="38" borderId="22" xfId="0" applyFont="1" applyFill="1" applyBorder="1" applyAlignment="1">
      <alignment horizontal="center"/>
    </xf>
    <xf numFmtId="0" fontId="43" fillId="38" borderId="23" xfId="0" applyFont="1" applyFill="1" applyBorder="1" applyAlignment="1">
      <alignment horizontal="center"/>
    </xf>
    <xf numFmtId="0" fontId="43" fillId="38" borderId="24" xfId="0" applyFont="1" applyFill="1" applyBorder="1" applyAlignment="1">
      <alignment horizontal="center"/>
    </xf>
    <xf numFmtId="0" fontId="0" fillId="4" borderId="14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1" borderId="25" xfId="0" applyFill="1" applyBorder="1" applyAlignment="1">
      <alignment horizontal="center"/>
    </xf>
    <xf numFmtId="0" fontId="51" fillId="41" borderId="26" xfId="0" applyFont="1" applyFill="1" applyBorder="1" applyAlignment="1">
      <alignment horizontal="center"/>
    </xf>
    <xf numFmtId="0" fontId="43" fillId="38" borderId="27" xfId="0" applyFont="1" applyFill="1" applyBorder="1" applyAlignment="1">
      <alignment horizontal="center"/>
    </xf>
    <xf numFmtId="0" fontId="43" fillId="38" borderId="0" xfId="0" applyFont="1" applyFill="1" applyBorder="1" applyAlignment="1">
      <alignment horizontal="center"/>
    </xf>
    <xf numFmtId="0" fontId="43" fillId="38" borderId="28" xfId="0" applyFont="1" applyFill="1" applyBorder="1" applyAlignment="1">
      <alignment horizontal="center"/>
    </xf>
    <xf numFmtId="0" fontId="43" fillId="38" borderId="20" xfId="0" applyFont="1" applyFill="1" applyBorder="1" applyAlignment="1">
      <alignment horizontal="center"/>
    </xf>
    <xf numFmtId="0" fontId="43" fillId="38" borderId="26" xfId="0" applyFont="1" applyFill="1" applyBorder="1" applyAlignment="1">
      <alignment horizontal="center"/>
    </xf>
    <xf numFmtId="0" fontId="43" fillId="38" borderId="21" xfId="0" applyFont="1" applyFill="1" applyBorder="1" applyAlignment="1">
      <alignment horizontal="center"/>
    </xf>
    <xf numFmtId="1" fontId="0" fillId="38" borderId="29" xfId="0" applyNumberFormat="1" applyFill="1" applyBorder="1" applyAlignment="1" applyProtection="1">
      <alignment horizontal="center"/>
      <protection locked="0"/>
    </xf>
    <xf numFmtId="0" fontId="0" fillId="7" borderId="0" xfId="0" applyFill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0" fontId="28" fillId="41" borderId="0" xfId="0" applyFont="1" applyFill="1" applyAlignment="1">
      <alignment horizontal="left"/>
    </xf>
    <xf numFmtId="0" fontId="28" fillId="41" borderId="0" xfId="0" applyFont="1" applyFill="1" applyAlignment="1">
      <alignment/>
    </xf>
    <xf numFmtId="0" fontId="28" fillId="4" borderId="30" xfId="0" applyFont="1" applyFill="1" applyBorder="1" applyAlignment="1">
      <alignment horizontal="center" wrapText="1"/>
    </xf>
    <xf numFmtId="0" fontId="28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12</xdr:row>
      <xdr:rowOff>19050</xdr:rowOff>
    </xdr:from>
    <xdr:to>
      <xdr:col>3</xdr:col>
      <xdr:colOff>400050</xdr:colOff>
      <xdr:row>17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52675"/>
          <a:ext cx="2114550" cy="1085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104775</xdr:colOff>
      <xdr:row>25</xdr:row>
      <xdr:rowOff>95250</xdr:rowOff>
    </xdr:from>
    <xdr:to>
      <xdr:col>4</xdr:col>
      <xdr:colOff>333375</xdr:colOff>
      <xdr:row>30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4234"/>
        <a:stretch>
          <a:fillRect/>
        </a:stretch>
      </xdr:blipFill>
      <xdr:spPr>
        <a:xfrm>
          <a:off x="104775" y="4838700"/>
          <a:ext cx="2667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39</xdr:row>
      <xdr:rowOff>76200</xdr:rowOff>
    </xdr:from>
    <xdr:to>
      <xdr:col>6</xdr:col>
      <xdr:colOff>219075</xdr:colOff>
      <xdr:row>50</xdr:row>
      <xdr:rowOff>95250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410450"/>
          <a:ext cx="37909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61</xdr:row>
      <xdr:rowOff>57150</xdr:rowOff>
    </xdr:from>
    <xdr:to>
      <xdr:col>4</xdr:col>
      <xdr:colOff>400050</xdr:colOff>
      <xdr:row>66</xdr:row>
      <xdr:rowOff>95250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rcRect l="4234"/>
        <a:stretch>
          <a:fillRect/>
        </a:stretch>
      </xdr:blipFill>
      <xdr:spPr>
        <a:xfrm>
          <a:off x="171450" y="11372850"/>
          <a:ext cx="2667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Z204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" sqref="F6"/>
    </sheetView>
  </sheetViews>
  <sheetFormatPr defaultColWidth="9.140625" defaultRowHeight="15"/>
  <cols>
    <col min="1" max="1" width="3.421875" style="0" customWidth="1"/>
    <col min="2" max="2" width="2.00390625" style="0" hidden="1" customWidth="1"/>
    <col min="3" max="3" width="9.140625" style="1" customWidth="1"/>
    <col min="4" max="4" width="10.7109375" style="1" bestFit="1" customWidth="1"/>
    <col min="5" max="5" width="7.421875" style="1" bestFit="1" customWidth="1"/>
    <col min="6" max="7" width="13.00390625" style="1" customWidth="1"/>
    <col min="8" max="8" width="6.8515625" style="1" hidden="1" customWidth="1"/>
    <col min="9" max="9" width="8.57421875" style="1" hidden="1" customWidth="1"/>
    <col min="10" max="10" width="27.8515625" style="1" customWidth="1"/>
    <col min="11" max="11" width="12.28125" style="1" customWidth="1"/>
    <col min="12" max="12" width="12.7109375" style="1" customWidth="1"/>
    <col min="13" max="13" width="14.140625" style="1" customWidth="1"/>
    <col min="14" max="14" width="52.421875" style="0" hidden="1" customWidth="1"/>
  </cols>
  <sheetData>
    <row r="1" spans="1:78" ht="29.25" thickBot="1">
      <c r="A1" s="17"/>
      <c r="B1" s="17"/>
      <c r="C1" s="18" t="s">
        <v>85</v>
      </c>
      <c r="D1" s="16"/>
      <c r="E1" s="16"/>
      <c r="F1" s="16"/>
      <c r="G1" s="16"/>
      <c r="H1" s="16"/>
      <c r="I1" s="16"/>
      <c r="J1" s="16"/>
      <c r="K1" s="67" t="s">
        <v>86</v>
      </c>
      <c r="L1" s="68" t="s">
        <v>87</v>
      </c>
      <c r="M1" s="16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</row>
    <row r="2" spans="1:78" ht="14.25">
      <c r="A2" s="17"/>
      <c r="B2" s="17"/>
      <c r="C2" s="19" t="s">
        <v>21</v>
      </c>
      <c r="D2" s="16"/>
      <c r="E2" s="16"/>
      <c r="F2" s="16"/>
      <c r="G2" s="16"/>
      <c r="H2" s="16"/>
      <c r="I2" s="24"/>
      <c r="J2" s="28" t="s">
        <v>38</v>
      </c>
      <c r="K2" s="32">
        <v>0.1612485707979974</v>
      </c>
      <c r="L2" s="34">
        <v>0.1612485707979974</v>
      </c>
      <c r="M2" s="19" t="s">
        <v>39</v>
      </c>
      <c r="N2" s="19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</row>
    <row r="3" spans="1:78" ht="15" thickBot="1">
      <c r="A3" s="17"/>
      <c r="B3" s="17"/>
      <c r="C3" s="19" t="s">
        <v>22</v>
      </c>
      <c r="D3" s="20">
        <v>42874</v>
      </c>
      <c r="E3" s="16"/>
      <c r="F3" s="29"/>
      <c r="G3" s="16"/>
      <c r="H3" s="16"/>
      <c r="I3" s="16"/>
      <c r="J3" s="28" t="s">
        <v>40</v>
      </c>
      <c r="K3" s="33">
        <v>0.1612485707979974</v>
      </c>
      <c r="L3" s="35">
        <v>0.1612485707979974</v>
      </c>
      <c r="M3" s="19" t="s">
        <v>39</v>
      </c>
      <c r="N3" s="19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</row>
    <row r="4" spans="1:78" ht="15" thickBot="1">
      <c r="A4" s="53" t="s">
        <v>34</v>
      </c>
      <c r="B4" s="54"/>
      <c r="C4" s="54"/>
      <c r="D4" s="55"/>
      <c r="E4" s="16"/>
      <c r="F4" s="59" t="s">
        <v>42</v>
      </c>
      <c r="G4" s="59"/>
      <c r="H4" s="16"/>
      <c r="I4" s="21"/>
      <c r="J4" s="28" t="s">
        <v>41</v>
      </c>
      <c r="K4" s="51">
        <v>2</v>
      </c>
      <c r="L4" s="52"/>
      <c r="M4" s="19" t="s">
        <v>44</v>
      </c>
      <c r="N4" s="19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</row>
    <row r="5" spans="1:78" ht="15" thickBot="1">
      <c r="A5" s="60" t="s">
        <v>36</v>
      </c>
      <c r="B5" s="61"/>
      <c r="C5" s="61"/>
      <c r="D5" s="62"/>
      <c r="E5" s="16"/>
      <c r="F5" s="12" t="s">
        <v>27</v>
      </c>
      <c r="G5" s="13" t="s">
        <v>28</v>
      </c>
      <c r="H5" s="16"/>
      <c r="I5" s="21"/>
      <c r="J5" s="31" t="s">
        <v>46</v>
      </c>
      <c r="K5" s="33">
        <f>K2+K3</f>
        <v>0.3224971415959948</v>
      </c>
      <c r="L5" s="35">
        <f>L2+L3</f>
        <v>0.3224971415959948</v>
      </c>
      <c r="M5" s="19" t="s">
        <v>39</v>
      </c>
      <c r="N5" s="19" t="s">
        <v>31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</row>
    <row r="6" spans="1:78" ht="15" thickBot="1">
      <c r="A6" s="60" t="s">
        <v>45</v>
      </c>
      <c r="B6" s="61"/>
      <c r="C6" s="61"/>
      <c r="D6" s="62"/>
      <c r="E6" s="16"/>
      <c r="F6" s="66">
        <v>30</v>
      </c>
      <c r="G6" s="25">
        <v>30</v>
      </c>
      <c r="H6" s="16"/>
      <c r="I6" s="21"/>
      <c r="J6" s="36"/>
      <c r="K6" s="36"/>
      <c r="L6" s="36"/>
      <c r="M6" s="36"/>
      <c r="N6" s="69" t="s">
        <v>32</v>
      </c>
      <c r="O6" s="70"/>
      <c r="P6" s="70" t="s">
        <v>83</v>
      </c>
      <c r="Q6" s="70" t="s">
        <v>84</v>
      </c>
      <c r="R6" s="70"/>
      <c r="S6" s="70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</row>
    <row r="7" spans="1:78" ht="14.25">
      <c r="A7" s="60" t="s">
        <v>35</v>
      </c>
      <c r="B7" s="61"/>
      <c r="C7" s="61"/>
      <c r="D7" s="62"/>
      <c r="E7" s="16"/>
      <c r="F7" s="16"/>
      <c r="G7" s="16"/>
      <c r="H7" s="16"/>
      <c r="I7" s="21"/>
      <c r="J7" s="36" t="s">
        <v>23</v>
      </c>
      <c r="K7" s="36">
        <v>21.1</v>
      </c>
      <c r="L7" s="36"/>
      <c r="M7" s="36"/>
      <c r="N7" s="69" t="s">
        <v>33</v>
      </c>
      <c r="O7" s="70"/>
      <c r="P7" s="36">
        <v>9.072919583567321</v>
      </c>
      <c r="Q7" s="70"/>
      <c r="R7" s="70"/>
      <c r="S7" s="70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</row>
    <row r="8" spans="1:78" ht="15" thickBot="1">
      <c r="A8" s="63" t="s">
        <v>37</v>
      </c>
      <c r="B8" s="64"/>
      <c r="C8" s="64"/>
      <c r="D8" s="65"/>
      <c r="E8" s="16"/>
      <c r="F8" s="58" t="s">
        <v>26</v>
      </c>
      <c r="G8" s="58"/>
      <c r="H8" s="16"/>
      <c r="I8" s="16"/>
      <c r="J8" s="49"/>
      <c r="K8" s="49"/>
      <c r="L8" s="50" t="s">
        <v>43</v>
      </c>
      <c r="M8" s="50"/>
      <c r="N8" s="70"/>
      <c r="O8" s="70"/>
      <c r="P8" s="70"/>
      <c r="Q8" s="70"/>
      <c r="R8" s="70"/>
      <c r="S8" s="70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</row>
    <row r="9" spans="1:78" ht="28.5">
      <c r="A9" s="17"/>
      <c r="B9" s="17"/>
      <c r="C9" s="27" t="s">
        <v>11</v>
      </c>
      <c r="D9" s="56" t="s">
        <v>10</v>
      </c>
      <c r="E9" s="57"/>
      <c r="F9" s="14" t="s">
        <v>24</v>
      </c>
      <c r="G9" s="14" t="s">
        <v>25</v>
      </c>
      <c r="H9" s="22" t="s">
        <v>12</v>
      </c>
      <c r="I9" s="37" t="s">
        <v>13</v>
      </c>
      <c r="J9" s="39" t="s">
        <v>14</v>
      </c>
      <c r="K9" s="39" t="s">
        <v>15</v>
      </c>
      <c r="L9" s="39" t="s">
        <v>16</v>
      </c>
      <c r="M9" s="39" t="s">
        <v>17</v>
      </c>
      <c r="N9" s="71" t="s">
        <v>18</v>
      </c>
      <c r="O9" s="70"/>
      <c r="P9" s="70"/>
      <c r="Q9" s="70"/>
      <c r="R9" s="70"/>
      <c r="S9" s="70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</row>
    <row r="10" spans="1:78" ht="14.25">
      <c r="A10" s="30"/>
      <c r="B10" s="17"/>
      <c r="C10" s="15">
        <v>0.13</v>
      </c>
      <c r="D10" s="2" t="s">
        <v>0</v>
      </c>
      <c r="E10" s="3" t="s">
        <v>3</v>
      </c>
      <c r="F10" s="11">
        <f aca="true" t="shared" si="0" ref="F10:F35">J10*$F$6</f>
        <v>0.018871889518602192</v>
      </c>
      <c r="G10" s="11">
        <f aca="true" t="shared" si="1" ref="G10:G35">K10*$G$6</f>
        <v>0.018871889518602192</v>
      </c>
      <c r="H10" s="23">
        <f>C10/2</f>
        <v>0.065</v>
      </c>
      <c r="I10" s="38">
        <f>PI()*H10*H10</f>
        <v>0.013273228961416876</v>
      </c>
      <c r="J10" s="40">
        <f aca="true" t="shared" si="2" ref="J10:J35">I10/$K$7</f>
        <v>0.0006290629839534064</v>
      </c>
      <c r="K10" s="40">
        <f>J10</f>
        <v>0.0006290629839534064</v>
      </c>
      <c r="L10" s="49"/>
      <c r="M10" s="49"/>
      <c r="N10" s="72"/>
      <c r="O10" s="70"/>
      <c r="P10" s="70"/>
      <c r="Q10" s="70"/>
      <c r="R10" s="70"/>
      <c r="S10" s="70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</row>
    <row r="11" spans="1:78" ht="14.25">
      <c r="A11" s="30"/>
      <c r="B11" s="17"/>
      <c r="C11" s="15">
        <v>0.19</v>
      </c>
      <c r="D11" s="2" t="s">
        <v>0</v>
      </c>
      <c r="E11" s="4" t="s">
        <v>4</v>
      </c>
      <c r="F11" s="11">
        <f t="shared" si="0"/>
        <v>0.04031214269949935</v>
      </c>
      <c r="G11" s="11">
        <f t="shared" si="1"/>
        <v>0.04031214269949935</v>
      </c>
      <c r="H11" s="23">
        <f aca="true" t="shared" si="3" ref="H11:H35">C11/2</f>
        <v>0.095</v>
      </c>
      <c r="I11" s="38">
        <f aca="true" t="shared" si="4" ref="I11:I35">PI()*H11*H11</f>
        <v>0.02835287369864788</v>
      </c>
      <c r="J11" s="40">
        <f t="shared" si="2"/>
        <v>0.0013437380899833117</v>
      </c>
      <c r="K11" s="40">
        <f aca="true" t="shared" si="5" ref="K11:K35">J11</f>
        <v>0.0013437380899833117</v>
      </c>
      <c r="L11" s="49"/>
      <c r="M11" s="49"/>
      <c r="N11" s="72"/>
      <c r="O11" s="70"/>
      <c r="P11" s="70"/>
      <c r="Q11" s="70"/>
      <c r="R11" s="70"/>
      <c r="S11" s="7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</row>
    <row r="12" spans="1:78" ht="14.25">
      <c r="A12" s="30"/>
      <c r="B12" s="17"/>
      <c r="C12" s="15">
        <v>0.27</v>
      </c>
      <c r="D12" s="2" t="s">
        <v>0</v>
      </c>
      <c r="E12" s="5" t="s">
        <v>7</v>
      </c>
      <c r="F12" s="11">
        <f t="shared" si="0"/>
        <v>0.08140596129621894</v>
      </c>
      <c r="G12" s="11">
        <f t="shared" si="1"/>
        <v>0.08140596129621894</v>
      </c>
      <c r="H12" s="23">
        <f t="shared" si="3"/>
        <v>0.135</v>
      </c>
      <c r="I12" s="38">
        <f t="shared" si="4"/>
        <v>0.05725552611167399</v>
      </c>
      <c r="J12" s="40">
        <f t="shared" si="2"/>
        <v>0.002713532043207298</v>
      </c>
      <c r="K12" s="40">
        <f t="shared" si="5"/>
        <v>0.002713532043207298</v>
      </c>
      <c r="L12" s="49"/>
      <c r="M12" s="49"/>
      <c r="N12" s="72"/>
      <c r="O12" s="70"/>
      <c r="P12" s="70"/>
      <c r="Q12" s="70"/>
      <c r="R12" s="70"/>
      <c r="S12" s="7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</row>
    <row r="13" spans="1:78" ht="14.25">
      <c r="A13" s="30" t="s">
        <v>82</v>
      </c>
      <c r="B13" s="17"/>
      <c r="C13" s="15">
        <v>0.38</v>
      </c>
      <c r="D13" s="2" t="s">
        <v>0</v>
      </c>
      <c r="E13" s="6" t="s">
        <v>1</v>
      </c>
      <c r="F13" s="26">
        <f t="shared" si="0"/>
        <v>0.1612485707979974</v>
      </c>
      <c r="G13" s="26">
        <f t="shared" si="1"/>
        <v>0.1612485707979974</v>
      </c>
      <c r="H13" s="23">
        <f t="shared" si="3"/>
        <v>0.19</v>
      </c>
      <c r="I13" s="38">
        <f t="shared" si="4"/>
        <v>0.11341149479459152</v>
      </c>
      <c r="J13" s="40">
        <f t="shared" si="2"/>
        <v>0.005374952359933247</v>
      </c>
      <c r="K13" s="40">
        <f t="shared" si="5"/>
        <v>0.005374952359933247</v>
      </c>
      <c r="L13" s="49">
        <v>0.0125</v>
      </c>
      <c r="M13" s="49" t="s">
        <v>29</v>
      </c>
      <c r="N13" s="72" t="s">
        <v>20</v>
      </c>
      <c r="O13" s="70"/>
      <c r="P13" s="70"/>
      <c r="Q13" s="70"/>
      <c r="R13" s="70"/>
      <c r="S13" s="7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</row>
    <row r="14" spans="1:78" ht="14.25">
      <c r="A14" s="30"/>
      <c r="B14" s="17"/>
      <c r="C14" s="15">
        <v>0.44</v>
      </c>
      <c r="D14" s="6" t="s">
        <v>1</v>
      </c>
      <c r="E14" s="7" t="s">
        <v>6</v>
      </c>
      <c r="F14" s="11">
        <f t="shared" si="0"/>
        <v>0.2161892195740464</v>
      </c>
      <c r="G14" s="11">
        <f t="shared" si="1"/>
        <v>0.2161892195740464</v>
      </c>
      <c r="H14" s="23">
        <f t="shared" si="3"/>
        <v>0.22</v>
      </c>
      <c r="I14" s="38">
        <f t="shared" si="4"/>
        <v>0.152053084433746</v>
      </c>
      <c r="J14" s="40">
        <f t="shared" si="2"/>
        <v>0.00720630731913488</v>
      </c>
      <c r="K14" s="40">
        <f t="shared" si="5"/>
        <v>0.00720630731913488</v>
      </c>
      <c r="L14" s="49"/>
      <c r="M14" s="49"/>
      <c r="N14" s="72"/>
      <c r="O14" s="70"/>
      <c r="P14" s="70"/>
      <c r="Q14" s="70"/>
      <c r="R14" s="70"/>
      <c r="S14" s="7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</row>
    <row r="15" spans="1:78" ht="14.25">
      <c r="A15" s="30"/>
      <c r="B15" s="17"/>
      <c r="C15" s="15">
        <v>0.51</v>
      </c>
      <c r="D15" s="2" t="s">
        <v>0</v>
      </c>
      <c r="E15" s="7" t="s">
        <v>6</v>
      </c>
      <c r="F15" s="11">
        <f t="shared" si="0"/>
        <v>0.29044842980996627</v>
      </c>
      <c r="G15" s="11">
        <f t="shared" si="1"/>
        <v>0.29044842980996627</v>
      </c>
      <c r="H15" s="23">
        <f t="shared" si="3"/>
        <v>0.255</v>
      </c>
      <c r="I15" s="38">
        <f t="shared" si="4"/>
        <v>0.2042820622996763</v>
      </c>
      <c r="J15" s="40">
        <f t="shared" si="2"/>
        <v>0.009681614326998876</v>
      </c>
      <c r="K15" s="40">
        <f t="shared" si="5"/>
        <v>0.009681614326998876</v>
      </c>
      <c r="L15" s="49"/>
      <c r="M15" s="49"/>
      <c r="N15" s="72"/>
      <c r="O15" s="70"/>
      <c r="P15" s="70"/>
      <c r="Q15" s="70"/>
      <c r="R15" s="70"/>
      <c r="S15" s="7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</row>
    <row r="16" spans="1:78" ht="14.25">
      <c r="A16" s="30"/>
      <c r="B16" s="17"/>
      <c r="C16" s="15">
        <v>0.57</v>
      </c>
      <c r="D16" s="8" t="s">
        <v>2</v>
      </c>
      <c r="E16" s="7" t="s">
        <v>6</v>
      </c>
      <c r="F16" s="11">
        <f t="shared" si="0"/>
        <v>0.3628092842954942</v>
      </c>
      <c r="G16" s="11">
        <f t="shared" si="1"/>
        <v>0.3628092842954942</v>
      </c>
      <c r="H16" s="23">
        <f t="shared" si="3"/>
        <v>0.285</v>
      </c>
      <c r="I16" s="38">
        <f t="shared" si="4"/>
        <v>0.25517586328783093</v>
      </c>
      <c r="J16" s="40">
        <f t="shared" si="2"/>
        <v>0.012093642809849807</v>
      </c>
      <c r="K16" s="40">
        <f t="shared" si="5"/>
        <v>0.012093642809849807</v>
      </c>
      <c r="L16" s="49"/>
      <c r="M16" s="49"/>
      <c r="N16" s="72"/>
      <c r="O16" s="70"/>
      <c r="P16" s="70"/>
      <c r="Q16" s="70"/>
      <c r="R16" s="70"/>
      <c r="S16" s="7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ht="14.25">
      <c r="A17" s="30"/>
      <c r="B17" s="17"/>
      <c r="C17" s="15">
        <v>0.64</v>
      </c>
      <c r="D17" s="2" t="s">
        <v>0</v>
      </c>
      <c r="E17" s="8" t="s">
        <v>2</v>
      </c>
      <c r="F17" s="11">
        <f t="shared" si="0"/>
        <v>0.4573920678591396</v>
      </c>
      <c r="G17" s="11">
        <f t="shared" si="1"/>
        <v>0.4573920678591396</v>
      </c>
      <c r="H17" s="23">
        <f t="shared" si="3"/>
        <v>0.32</v>
      </c>
      <c r="I17" s="38">
        <f t="shared" si="4"/>
        <v>0.32169908772759487</v>
      </c>
      <c r="J17" s="40">
        <f t="shared" si="2"/>
        <v>0.01524640226197132</v>
      </c>
      <c r="K17" s="40">
        <f t="shared" si="5"/>
        <v>0.01524640226197132</v>
      </c>
      <c r="L17" s="49"/>
      <c r="M17" s="49"/>
      <c r="N17" s="72"/>
      <c r="O17" s="70"/>
      <c r="P17" s="70"/>
      <c r="Q17" s="70"/>
      <c r="R17" s="70"/>
      <c r="S17" s="7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spans="1:78" ht="14.25">
      <c r="A18" s="30"/>
      <c r="B18" s="17"/>
      <c r="C18" s="15">
        <v>0.76</v>
      </c>
      <c r="D18" s="3" t="s">
        <v>3</v>
      </c>
      <c r="E18" s="3" t="s">
        <v>3</v>
      </c>
      <c r="F18" s="26">
        <f t="shared" si="0"/>
        <v>0.6449942831919896</v>
      </c>
      <c r="G18" s="26">
        <f t="shared" si="1"/>
        <v>0.6449942831919896</v>
      </c>
      <c r="H18" s="23">
        <f t="shared" si="3"/>
        <v>0.38</v>
      </c>
      <c r="I18" s="38">
        <f t="shared" si="4"/>
        <v>0.4536459791783661</v>
      </c>
      <c r="J18" s="40">
        <f t="shared" si="2"/>
        <v>0.021499809439732988</v>
      </c>
      <c r="K18" s="40">
        <f t="shared" si="5"/>
        <v>0.021499809439732988</v>
      </c>
      <c r="L18" s="49">
        <v>0.05</v>
      </c>
      <c r="M18" s="49" t="s">
        <v>30</v>
      </c>
      <c r="N18" s="72" t="s">
        <v>19</v>
      </c>
      <c r="O18" s="70"/>
      <c r="P18" s="70"/>
      <c r="Q18" s="70"/>
      <c r="R18" s="70"/>
      <c r="S18" s="70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78" ht="14.25">
      <c r="A19" s="30"/>
      <c r="B19" s="17"/>
      <c r="C19" s="15">
        <v>0.89</v>
      </c>
      <c r="D19" s="2" t="s">
        <v>0</v>
      </c>
      <c r="E19" s="2" t="s">
        <v>0</v>
      </c>
      <c r="F19" s="11">
        <f t="shared" si="0"/>
        <v>0.8845221116973253</v>
      </c>
      <c r="G19" s="11">
        <f t="shared" si="1"/>
        <v>0.8845221116973253</v>
      </c>
      <c r="H19" s="23">
        <f t="shared" si="3"/>
        <v>0.445</v>
      </c>
      <c r="I19" s="38">
        <f t="shared" si="4"/>
        <v>0.6221138852271189</v>
      </c>
      <c r="J19" s="40">
        <f t="shared" si="2"/>
        <v>0.029484070389910844</v>
      </c>
      <c r="K19" s="40">
        <f t="shared" si="5"/>
        <v>0.029484070389910844</v>
      </c>
      <c r="L19" s="49"/>
      <c r="M19" s="49"/>
      <c r="N19" s="72"/>
      <c r="O19" s="70"/>
      <c r="P19" s="70"/>
      <c r="Q19" s="70"/>
      <c r="R19" s="70"/>
      <c r="S19" s="70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ht="14.25">
      <c r="A20" s="30"/>
      <c r="B20" s="17"/>
      <c r="C20" s="15">
        <v>0.95</v>
      </c>
      <c r="D20" s="8" t="s">
        <v>2</v>
      </c>
      <c r="E20" s="3" t="s">
        <v>3</v>
      </c>
      <c r="F20" s="11">
        <f t="shared" si="0"/>
        <v>1.007803567487484</v>
      </c>
      <c r="G20" s="11">
        <f t="shared" si="1"/>
        <v>1.007803567487484</v>
      </c>
      <c r="H20" s="23">
        <f t="shared" si="3"/>
        <v>0.475</v>
      </c>
      <c r="I20" s="38">
        <f t="shared" si="4"/>
        <v>0.7088218424661971</v>
      </c>
      <c r="J20" s="40">
        <f t="shared" si="2"/>
        <v>0.033593452249582795</v>
      </c>
      <c r="K20" s="40">
        <f t="shared" si="5"/>
        <v>0.033593452249582795</v>
      </c>
      <c r="L20" s="49"/>
      <c r="M20" s="49"/>
      <c r="N20" s="72"/>
      <c r="O20" s="70"/>
      <c r="P20" s="70"/>
      <c r="Q20" s="70"/>
      <c r="R20" s="70"/>
      <c r="S20" s="70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ht="14.25">
      <c r="A21" s="30"/>
      <c r="B21" s="17"/>
      <c r="C21" s="15">
        <v>1.02</v>
      </c>
      <c r="D21" s="8" t="s">
        <v>2</v>
      </c>
      <c r="E21" s="8" t="s">
        <v>2</v>
      </c>
      <c r="F21" s="11">
        <f t="shared" si="0"/>
        <v>1.161793719239865</v>
      </c>
      <c r="G21" s="11">
        <f t="shared" si="1"/>
        <v>1.161793719239865</v>
      </c>
      <c r="H21" s="23">
        <f t="shared" si="3"/>
        <v>0.51</v>
      </c>
      <c r="I21" s="38">
        <f t="shared" si="4"/>
        <v>0.8171282491987052</v>
      </c>
      <c r="J21" s="40">
        <f t="shared" si="2"/>
        <v>0.0387264573079955</v>
      </c>
      <c r="K21" s="40">
        <f t="shared" si="5"/>
        <v>0.0387264573079955</v>
      </c>
      <c r="L21" s="49"/>
      <c r="M21" s="49"/>
      <c r="N21" s="72"/>
      <c r="O21" s="70"/>
      <c r="P21" s="70"/>
      <c r="Q21" s="70"/>
      <c r="R21" s="70"/>
      <c r="S21" s="70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78" ht="14.25">
      <c r="A22" s="30"/>
      <c r="B22" s="17"/>
      <c r="C22" s="15">
        <v>1.09</v>
      </c>
      <c r="D22" s="8" t="s">
        <v>2</v>
      </c>
      <c r="E22" s="4" t="s">
        <v>4</v>
      </c>
      <c r="F22" s="11">
        <f t="shared" si="0"/>
        <v>1.3267273335533294</v>
      </c>
      <c r="G22" s="11">
        <f t="shared" si="1"/>
        <v>1.3267273335533294</v>
      </c>
      <c r="H22" s="23">
        <f t="shared" si="3"/>
        <v>0.545</v>
      </c>
      <c r="I22" s="38">
        <f t="shared" si="4"/>
        <v>0.9331315579325085</v>
      </c>
      <c r="J22" s="40">
        <f t="shared" si="2"/>
        <v>0.044224244451777646</v>
      </c>
      <c r="K22" s="40">
        <f t="shared" si="5"/>
        <v>0.044224244451777646</v>
      </c>
      <c r="L22" s="49"/>
      <c r="M22" s="49"/>
      <c r="N22" s="72"/>
      <c r="O22" s="70"/>
      <c r="P22" s="70"/>
      <c r="Q22" s="70"/>
      <c r="R22" s="70"/>
      <c r="S22" s="70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78" ht="14.25">
      <c r="A23" s="30"/>
      <c r="B23" s="17"/>
      <c r="C23" s="15">
        <v>1.14</v>
      </c>
      <c r="D23" s="4" t="s">
        <v>4</v>
      </c>
      <c r="E23" s="4" t="s">
        <v>4</v>
      </c>
      <c r="F23" s="11">
        <f t="shared" si="0"/>
        <v>1.4512371371819768</v>
      </c>
      <c r="G23" s="11">
        <f t="shared" si="1"/>
        <v>1.4512371371819768</v>
      </c>
      <c r="H23" s="23">
        <f t="shared" si="3"/>
        <v>0.57</v>
      </c>
      <c r="I23" s="38">
        <f t="shared" si="4"/>
        <v>1.0207034531513237</v>
      </c>
      <c r="J23" s="40">
        <f t="shared" si="2"/>
        <v>0.04837457123939923</v>
      </c>
      <c r="K23" s="40">
        <f t="shared" si="5"/>
        <v>0.04837457123939923</v>
      </c>
      <c r="L23" s="49"/>
      <c r="M23" s="49"/>
      <c r="N23" s="72"/>
      <c r="O23" s="70"/>
      <c r="P23" s="70"/>
      <c r="Q23" s="70"/>
      <c r="R23" s="70"/>
      <c r="S23" s="70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78" ht="14.25">
      <c r="A24" s="30"/>
      <c r="B24" s="17"/>
      <c r="C24" s="15">
        <v>1.22</v>
      </c>
      <c r="D24" s="4" t="s">
        <v>4</v>
      </c>
      <c r="E24" s="9" t="s">
        <v>5</v>
      </c>
      <c r="F24" s="11">
        <f t="shared" si="0"/>
        <v>1.662066293460799</v>
      </c>
      <c r="G24" s="11">
        <f t="shared" si="1"/>
        <v>1.662066293460799</v>
      </c>
      <c r="H24" s="23">
        <f t="shared" si="3"/>
        <v>0.61</v>
      </c>
      <c r="I24" s="38">
        <f t="shared" si="4"/>
        <v>1.168986626400762</v>
      </c>
      <c r="J24" s="40">
        <f t="shared" si="2"/>
        <v>0.05540220978202663</v>
      </c>
      <c r="K24" s="40">
        <f t="shared" si="5"/>
        <v>0.05540220978202663</v>
      </c>
      <c r="L24" s="49"/>
      <c r="M24" s="49"/>
      <c r="N24" s="72"/>
      <c r="O24" s="70"/>
      <c r="P24" s="70"/>
      <c r="Q24" s="70"/>
      <c r="R24" s="70"/>
      <c r="S24" s="70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78" ht="14.25">
      <c r="A25" s="30"/>
      <c r="B25" s="17"/>
      <c r="C25" s="15">
        <v>1.3</v>
      </c>
      <c r="D25" s="9" t="s">
        <v>5</v>
      </c>
      <c r="E25" s="9" t="s">
        <v>5</v>
      </c>
      <c r="F25" s="11">
        <f t="shared" si="0"/>
        <v>1.8871889518602194</v>
      </c>
      <c r="G25" s="11">
        <f t="shared" si="1"/>
        <v>1.8871889518602194</v>
      </c>
      <c r="H25" s="23">
        <f t="shared" si="3"/>
        <v>0.65</v>
      </c>
      <c r="I25" s="38">
        <f t="shared" si="4"/>
        <v>1.3273228961416876</v>
      </c>
      <c r="J25" s="40">
        <f t="shared" si="2"/>
        <v>0.06290629839534065</v>
      </c>
      <c r="K25" s="40">
        <f t="shared" si="5"/>
        <v>0.06290629839534065</v>
      </c>
      <c r="L25" s="49"/>
      <c r="M25" s="49"/>
      <c r="N25" s="72"/>
      <c r="O25" s="70"/>
      <c r="P25" s="70"/>
      <c r="Q25" s="70"/>
      <c r="R25" s="70"/>
      <c r="S25" s="70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78" ht="14.25">
      <c r="A26" s="30"/>
      <c r="B26" s="17"/>
      <c r="C26" s="15">
        <v>1.42</v>
      </c>
      <c r="D26" s="7" t="s">
        <v>6</v>
      </c>
      <c r="E26" s="7" t="s">
        <v>6</v>
      </c>
      <c r="F26" s="11">
        <f t="shared" si="0"/>
        <v>2.2516732559354704</v>
      </c>
      <c r="G26" s="11">
        <f t="shared" si="1"/>
        <v>2.2516732559354704</v>
      </c>
      <c r="H26" s="23">
        <f t="shared" si="3"/>
        <v>0.71</v>
      </c>
      <c r="I26" s="38">
        <f t="shared" si="4"/>
        <v>1.5836768566746144</v>
      </c>
      <c r="J26" s="40">
        <f t="shared" si="2"/>
        <v>0.07505577519784902</v>
      </c>
      <c r="K26" s="40">
        <f t="shared" si="5"/>
        <v>0.07505577519784902</v>
      </c>
      <c r="L26" s="49"/>
      <c r="M26" s="49"/>
      <c r="N26" s="72"/>
      <c r="O26" s="70"/>
      <c r="P26" s="70"/>
      <c r="Q26" s="70"/>
      <c r="R26" s="70"/>
      <c r="S26" s="70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</row>
    <row r="27" spans="1:78" ht="14.25">
      <c r="A27" s="30"/>
      <c r="B27" s="17"/>
      <c r="C27" s="15">
        <v>1.52</v>
      </c>
      <c r="D27" s="7" t="s">
        <v>6</v>
      </c>
      <c r="E27" s="5" t="s">
        <v>7</v>
      </c>
      <c r="F27" s="11">
        <f t="shared" si="0"/>
        <v>2.5799771327679584</v>
      </c>
      <c r="G27" s="11">
        <f t="shared" si="1"/>
        <v>2.5799771327679584</v>
      </c>
      <c r="H27" s="23">
        <f t="shared" si="3"/>
        <v>0.76</v>
      </c>
      <c r="I27" s="38">
        <f t="shared" si="4"/>
        <v>1.8145839167134643</v>
      </c>
      <c r="J27" s="40">
        <f t="shared" si="2"/>
        <v>0.08599923775893195</v>
      </c>
      <c r="K27" s="40">
        <f t="shared" si="5"/>
        <v>0.08599923775893195</v>
      </c>
      <c r="L27" s="49"/>
      <c r="M27" s="49"/>
      <c r="N27" s="72"/>
      <c r="O27" s="70"/>
      <c r="P27" s="70"/>
      <c r="Q27" s="70"/>
      <c r="R27" s="70"/>
      <c r="S27" s="70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</row>
    <row r="28" spans="1:78" ht="14.25">
      <c r="A28" s="30"/>
      <c r="B28" s="17"/>
      <c r="C28" s="15">
        <v>1.65</v>
      </c>
      <c r="D28" s="5" t="s">
        <v>7</v>
      </c>
      <c r="E28" s="5" t="s">
        <v>7</v>
      </c>
      <c r="F28" s="11">
        <f t="shared" si="0"/>
        <v>3.0401609002600276</v>
      </c>
      <c r="G28" s="11">
        <f t="shared" si="1"/>
        <v>3.0401609002600276</v>
      </c>
      <c r="H28" s="23">
        <f t="shared" si="3"/>
        <v>0.825</v>
      </c>
      <c r="I28" s="38">
        <f t="shared" si="4"/>
        <v>2.138246499849553</v>
      </c>
      <c r="J28" s="40">
        <f t="shared" si="2"/>
        <v>0.10133869667533425</v>
      </c>
      <c r="K28" s="40">
        <f t="shared" si="5"/>
        <v>0.10133869667533425</v>
      </c>
      <c r="L28" s="49"/>
      <c r="M28" s="49"/>
      <c r="N28" s="72"/>
      <c r="O28" s="70"/>
      <c r="P28" s="70"/>
      <c r="Q28" s="70"/>
      <c r="R28" s="70"/>
      <c r="S28" s="70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</row>
    <row r="29" spans="1:78" ht="14.25">
      <c r="A29" s="30"/>
      <c r="B29" s="17"/>
      <c r="C29" s="15">
        <v>1.75</v>
      </c>
      <c r="D29" s="5" t="s">
        <v>7</v>
      </c>
      <c r="E29" s="6" t="s">
        <v>1</v>
      </c>
      <c r="F29" s="11">
        <f t="shared" si="0"/>
        <v>3.4198320503384148</v>
      </c>
      <c r="G29" s="11">
        <f t="shared" si="1"/>
        <v>3.4198320503384148</v>
      </c>
      <c r="H29" s="23">
        <f t="shared" si="3"/>
        <v>0.875</v>
      </c>
      <c r="I29" s="38">
        <f t="shared" si="4"/>
        <v>2.405281875404685</v>
      </c>
      <c r="J29" s="40">
        <f t="shared" si="2"/>
        <v>0.11399440167794715</v>
      </c>
      <c r="K29" s="40">
        <f t="shared" si="5"/>
        <v>0.11399440167794715</v>
      </c>
      <c r="L29" s="49"/>
      <c r="M29" s="49"/>
      <c r="N29" s="72"/>
      <c r="O29" s="70"/>
      <c r="P29" s="70"/>
      <c r="Q29" s="70"/>
      <c r="R29" s="70"/>
      <c r="S29" s="70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</row>
    <row r="30" spans="1:78" ht="14.25">
      <c r="A30" s="30"/>
      <c r="B30" s="17"/>
      <c r="C30" s="15">
        <v>1.85</v>
      </c>
      <c r="D30" s="6" t="s">
        <v>1</v>
      </c>
      <c r="E30" s="6" t="s">
        <v>1</v>
      </c>
      <c r="F30" s="11">
        <f t="shared" si="0"/>
        <v>3.8218367974802367</v>
      </c>
      <c r="G30" s="11">
        <f t="shared" si="1"/>
        <v>3.8218367974802367</v>
      </c>
      <c r="H30" s="23">
        <f t="shared" si="3"/>
        <v>0.925</v>
      </c>
      <c r="I30" s="38">
        <f t="shared" si="4"/>
        <v>2.6880252142277667</v>
      </c>
      <c r="J30" s="40">
        <f t="shared" si="2"/>
        <v>0.1273945599160079</v>
      </c>
      <c r="K30" s="40">
        <f t="shared" si="5"/>
        <v>0.1273945599160079</v>
      </c>
      <c r="L30" s="49"/>
      <c r="M30" s="49"/>
      <c r="N30" s="72"/>
      <c r="O30" s="70"/>
      <c r="P30" s="70"/>
      <c r="Q30" s="70"/>
      <c r="R30" s="70"/>
      <c r="S30" s="70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</row>
    <row r="31" spans="1:78" ht="14.25">
      <c r="A31" s="30"/>
      <c r="B31" s="17"/>
      <c r="C31" s="15">
        <v>2.06</v>
      </c>
      <c r="D31" s="10" t="s">
        <v>8</v>
      </c>
      <c r="E31" s="10" t="s">
        <v>9</v>
      </c>
      <c r="F31" s="11">
        <f t="shared" si="0"/>
        <v>4.738742624919542</v>
      </c>
      <c r="G31" s="11">
        <f t="shared" si="1"/>
        <v>4.738742624919542</v>
      </c>
      <c r="H31" s="23">
        <f t="shared" si="3"/>
        <v>1.03</v>
      </c>
      <c r="I31" s="38">
        <f t="shared" si="4"/>
        <v>3.3329156461934115</v>
      </c>
      <c r="J31" s="40">
        <f t="shared" si="2"/>
        <v>0.15795808749731807</v>
      </c>
      <c r="K31" s="40">
        <f t="shared" si="5"/>
        <v>0.15795808749731807</v>
      </c>
      <c r="L31" s="49"/>
      <c r="M31" s="49"/>
      <c r="N31" s="72"/>
      <c r="O31" s="70"/>
      <c r="P31" s="70"/>
      <c r="Q31" s="70"/>
      <c r="R31" s="70"/>
      <c r="S31" s="70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</row>
    <row r="32" spans="1:78" ht="14.25">
      <c r="A32" s="30"/>
      <c r="B32" s="17"/>
      <c r="C32" s="15">
        <v>2.2</v>
      </c>
      <c r="D32" s="10" t="s">
        <v>9</v>
      </c>
      <c r="E32" s="3" t="s">
        <v>3</v>
      </c>
      <c r="F32" s="11">
        <f t="shared" si="0"/>
        <v>5.404730489351161</v>
      </c>
      <c r="G32" s="11">
        <f t="shared" si="1"/>
        <v>5.404730489351161</v>
      </c>
      <c r="H32" s="23">
        <f t="shared" si="3"/>
        <v>1.1</v>
      </c>
      <c r="I32" s="38">
        <f t="shared" si="4"/>
        <v>3.8013271108436504</v>
      </c>
      <c r="J32" s="40">
        <f t="shared" si="2"/>
        <v>0.18015768297837204</v>
      </c>
      <c r="K32" s="40">
        <f t="shared" si="5"/>
        <v>0.18015768297837204</v>
      </c>
      <c r="L32" s="49"/>
      <c r="M32" s="49"/>
      <c r="N32" s="72"/>
      <c r="O32" s="70"/>
      <c r="P32" s="70"/>
      <c r="Q32" s="70"/>
      <c r="R32" s="70"/>
      <c r="S32" s="70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</row>
    <row r="33" spans="1:78" ht="14.25">
      <c r="A33" s="30"/>
      <c r="B33" s="17"/>
      <c r="C33" s="15">
        <v>2.54</v>
      </c>
      <c r="D33" s="10" t="s">
        <v>9</v>
      </c>
      <c r="E33" s="2" t="s">
        <v>0</v>
      </c>
      <c r="F33" s="11">
        <f t="shared" si="0"/>
        <v>7.204371740722717</v>
      </c>
      <c r="G33" s="11">
        <f t="shared" si="1"/>
        <v>7.204371740722717</v>
      </c>
      <c r="H33" s="23">
        <f t="shared" si="3"/>
        <v>1.27</v>
      </c>
      <c r="I33" s="38">
        <f t="shared" si="4"/>
        <v>5.067074790974978</v>
      </c>
      <c r="J33" s="40">
        <f t="shared" si="2"/>
        <v>0.24014572469075723</v>
      </c>
      <c r="K33" s="40">
        <f t="shared" si="5"/>
        <v>0.24014572469075723</v>
      </c>
      <c r="L33" s="49"/>
      <c r="M33" s="49"/>
      <c r="N33" s="72"/>
      <c r="O33" s="70"/>
      <c r="P33" s="70"/>
      <c r="Q33" s="70"/>
      <c r="R33" s="70"/>
      <c r="S33" s="7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</row>
    <row r="34" spans="1:78" ht="14.25">
      <c r="A34" s="30"/>
      <c r="B34" s="17"/>
      <c r="C34" s="15">
        <v>2.79</v>
      </c>
      <c r="D34" s="10" t="s">
        <v>9</v>
      </c>
      <c r="E34" s="8" t="s">
        <v>2</v>
      </c>
      <c r="F34" s="11">
        <f t="shared" si="0"/>
        <v>8.692347645074044</v>
      </c>
      <c r="G34" s="11">
        <f t="shared" si="1"/>
        <v>8.692347645074044</v>
      </c>
      <c r="H34" s="23">
        <f t="shared" si="3"/>
        <v>1.395</v>
      </c>
      <c r="I34" s="38">
        <f t="shared" si="4"/>
        <v>6.113617843702078</v>
      </c>
      <c r="J34" s="40">
        <f t="shared" si="2"/>
        <v>0.2897449215024681</v>
      </c>
      <c r="K34" s="40">
        <f t="shared" si="5"/>
        <v>0.2897449215024681</v>
      </c>
      <c r="L34" s="49"/>
      <c r="M34" s="49"/>
      <c r="N34" s="72"/>
      <c r="O34" s="70"/>
      <c r="P34" s="70"/>
      <c r="Q34" s="70"/>
      <c r="R34" s="70"/>
      <c r="S34" s="70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</row>
    <row r="35" spans="1:78" ht="14.25">
      <c r="A35" s="30"/>
      <c r="B35" s="17"/>
      <c r="C35" s="15">
        <v>3.17</v>
      </c>
      <c r="D35" s="3" t="s">
        <v>3</v>
      </c>
      <c r="E35" s="8" t="s">
        <v>2</v>
      </c>
      <c r="F35" s="11">
        <f t="shared" si="0"/>
        <v>11.221404176537371</v>
      </c>
      <c r="G35" s="11">
        <f t="shared" si="1"/>
        <v>11.221404176537371</v>
      </c>
      <c r="H35" s="23">
        <f t="shared" si="3"/>
        <v>1.585</v>
      </c>
      <c r="I35" s="38">
        <f t="shared" si="4"/>
        <v>7.892387604164618</v>
      </c>
      <c r="J35" s="40">
        <f t="shared" si="2"/>
        <v>0.37404680588457906</v>
      </c>
      <c r="K35" s="40">
        <f t="shared" si="5"/>
        <v>0.37404680588457906</v>
      </c>
      <c r="L35" s="49"/>
      <c r="M35" s="49"/>
      <c r="N35" s="72"/>
      <c r="O35" s="70"/>
      <c r="P35" s="70"/>
      <c r="Q35" s="70"/>
      <c r="R35" s="70"/>
      <c r="S35" s="70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</row>
    <row r="36" spans="3:19" s="17" customFormat="1" ht="14.25">
      <c r="C36" s="16"/>
      <c r="D36" s="16"/>
      <c r="E36" s="16"/>
      <c r="F36" s="16"/>
      <c r="G36" s="16"/>
      <c r="H36" s="16"/>
      <c r="I36" s="16"/>
      <c r="J36" s="36"/>
      <c r="K36" s="36"/>
      <c r="L36" s="36"/>
      <c r="M36" s="36"/>
      <c r="N36" s="70"/>
      <c r="O36" s="70"/>
      <c r="P36" s="70"/>
      <c r="Q36" s="70"/>
      <c r="R36" s="70"/>
      <c r="S36" s="70"/>
    </row>
    <row r="37" spans="3:13" s="17" customFormat="1" ht="14.2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3:13" s="17" customFormat="1" ht="14.2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3:13" s="17" customFormat="1" ht="14.2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3:13" s="17" customFormat="1" ht="14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3:13" s="17" customFormat="1" ht="14.2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3:13" s="17" customFormat="1" ht="14.2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3:13" s="17" customFormat="1" ht="14.2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3:13" s="17" customFormat="1" ht="14.2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3:13" s="17" customFormat="1" ht="14.2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3:13" s="17" customFormat="1" ht="14.2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3:13" s="17" customFormat="1" ht="14.2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3:13" s="17" customFormat="1" ht="14.2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3:13" s="17" customFormat="1" ht="14.2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3:13" s="17" customFormat="1" ht="14.2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3:13" s="17" customFormat="1" ht="14.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3:13" s="17" customFormat="1" ht="14.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3:13" s="17" customFormat="1" ht="14.2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3:13" s="17" customFormat="1" ht="14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3:13" s="17" customFormat="1" ht="14.2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3:13" s="17" customFormat="1" ht="14.2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3:13" s="17" customFormat="1" ht="14.2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3:13" s="17" customFormat="1" ht="14.2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3:13" s="17" customFormat="1" ht="14.2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3:13" s="17" customFormat="1" ht="14.2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3:13" s="17" customFormat="1" ht="14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3:13" s="17" customFormat="1" ht="14.2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3:13" s="17" customFormat="1" ht="14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3:13" s="17" customFormat="1" ht="14.2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3:13" s="17" customFormat="1" ht="14.2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3:13" s="17" customFormat="1" ht="14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3:13" s="17" customFormat="1" ht="14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3:13" s="17" customFormat="1" ht="14.2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3:13" s="17" customFormat="1" ht="14.25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3:13" s="17" customFormat="1" ht="14.25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3:13" s="17" customFormat="1" ht="14.25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3:13" s="17" customFormat="1" ht="14.25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3:13" s="17" customFormat="1" ht="14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3:13" s="17" customFormat="1" ht="14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3:13" s="17" customFormat="1" ht="14.2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3:13" s="17" customFormat="1" ht="14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3:13" s="17" customFormat="1" ht="14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3:13" s="17" customFormat="1" ht="14.2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3:13" s="17" customFormat="1" ht="14.2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3:13" s="17" customFormat="1" ht="14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3:13" s="17" customFormat="1" ht="14.2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3:13" s="17" customFormat="1" ht="14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3:13" s="17" customFormat="1" ht="14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3:13" s="17" customFormat="1" ht="14.2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3:13" s="17" customFormat="1" ht="14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3:13" s="17" customFormat="1" ht="14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3:13" s="17" customFormat="1" ht="14.2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3:13" s="17" customFormat="1" ht="14.2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3:13" s="17" customFormat="1" ht="14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3:13" s="17" customFormat="1" ht="14.2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3:13" s="17" customFormat="1" ht="14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3:13" s="17" customFormat="1" ht="14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3:13" s="17" customFormat="1" ht="14.2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3:13" s="17" customFormat="1" ht="14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3:13" s="17" customFormat="1" ht="14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3:13" s="17" customFormat="1" ht="14.2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3:13" s="17" customFormat="1" ht="14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3:13" s="17" customFormat="1" ht="14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3:13" s="17" customFormat="1" ht="14.2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3:13" s="17" customFormat="1" ht="14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3:13" s="17" customFormat="1" ht="14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3:13" s="17" customFormat="1" ht="14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3:13" s="17" customFormat="1" ht="14.2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3:13" s="17" customFormat="1" ht="14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3:13" s="17" customFormat="1" ht="14.2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3:13" s="17" customFormat="1" ht="14.2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3:13" s="17" customFormat="1" ht="14.25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3:13" s="17" customFormat="1" ht="14.25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3:13" s="17" customFormat="1" ht="14.25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3:13" s="17" customFormat="1" ht="14.25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3:13" s="17" customFormat="1" ht="14.25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3:13" s="17" customFormat="1" ht="14.25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3:13" s="17" customFormat="1" ht="14.25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3:13" s="17" customFormat="1" ht="14.25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3:13" s="17" customFormat="1" ht="14.25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3:13" s="17" customFormat="1" ht="14.25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3:13" s="17" customFormat="1" ht="14.25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3:13" s="17" customFormat="1" ht="14.2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3:13" s="17" customFormat="1" ht="14.25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3:13" s="17" customFormat="1" ht="14.25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3:13" s="17" customFormat="1" ht="14.2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3:13" s="17" customFormat="1" ht="14.25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3:13" s="17" customFormat="1" ht="14.25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3:13" s="17" customFormat="1" ht="14.2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3:13" s="17" customFormat="1" ht="14.25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3:13" s="17" customFormat="1" ht="14.25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3:13" s="17" customFormat="1" ht="14.2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3:13" s="17" customFormat="1" ht="14.25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3:13" s="17" customFormat="1" ht="14.25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3:13" s="17" customFormat="1" ht="14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3:13" s="17" customFormat="1" ht="14.25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3:13" s="17" customFormat="1" ht="14.25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3:13" s="17" customFormat="1" ht="14.2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3:13" s="17" customFormat="1" ht="14.25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3:13" s="17" customFormat="1" ht="14.25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3:13" s="17" customFormat="1" ht="14.2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3:13" s="17" customFormat="1" ht="14.25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3:13" s="17" customFormat="1" ht="14.25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3:13" s="17" customFormat="1" ht="14.2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3:13" s="17" customFormat="1" ht="14.25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3:13" s="17" customFormat="1" ht="14.25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3:13" s="17" customFormat="1" ht="14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3:13" s="17" customFormat="1" ht="14.25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3:13" s="17" customFormat="1" ht="14.25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3:13" s="17" customFormat="1" ht="14.25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3:13" s="17" customFormat="1" ht="14.25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3:13" s="17" customFormat="1" ht="14.25"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3:13" s="17" customFormat="1" ht="14.25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3:13" s="17" customFormat="1" ht="14.25"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3:13" s="17" customFormat="1" ht="14.25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3:13" s="17" customFormat="1" ht="14.25"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3:13" s="17" customFormat="1" ht="14.25"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3:13" s="17" customFormat="1" ht="14.25"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3:13" s="17" customFormat="1" ht="14.25"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3:13" s="17" customFormat="1" ht="14.25"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3:13" s="17" customFormat="1" ht="14.25"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3:13" s="17" customFormat="1" ht="14.25"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3:13" s="17" customFormat="1" ht="14.25"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3:13" s="17" customFormat="1" ht="14.25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3:13" s="17" customFormat="1" ht="14.25"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3:13" s="17" customFormat="1" ht="14.25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3:13" s="17" customFormat="1" ht="14.25"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3:13" s="17" customFormat="1" ht="14.25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3:13" s="17" customFormat="1" ht="14.25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3:13" s="17" customFormat="1" ht="14.25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3:13" s="17" customFormat="1" ht="14.25"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3:13" s="17" customFormat="1" ht="14.25"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3:13" s="17" customFormat="1" ht="14.25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3:13" s="17" customFormat="1" ht="14.25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3:13" s="17" customFormat="1" ht="14.25"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3:13" s="17" customFormat="1" ht="14.25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3:13" s="17" customFormat="1" ht="14.25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3:13" s="17" customFormat="1" ht="14.25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3:13" s="17" customFormat="1" ht="14.25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3:13" s="17" customFormat="1" ht="14.25"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3:13" s="17" customFormat="1" ht="14.25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3:13" s="17" customFormat="1" ht="14.25"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3:13" s="17" customFormat="1" ht="14.25"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3:13" s="17" customFormat="1" ht="14.25"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3:13" s="17" customFormat="1" ht="14.25"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3:13" s="17" customFormat="1" ht="14.25"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3:13" s="17" customFormat="1" ht="14.25"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3:13" s="17" customFormat="1" ht="14.25"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3:13" s="17" customFormat="1" ht="14.25"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3:13" s="17" customFormat="1" ht="14.25"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3:13" s="17" customFormat="1" ht="14.25"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3:13" s="17" customFormat="1" ht="14.25"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3:13" s="17" customFormat="1" ht="14.25"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3:13" s="17" customFormat="1" ht="14.25"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3:13" s="17" customFormat="1" ht="14.25"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3:13" s="17" customFormat="1" ht="14.25"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3:13" s="17" customFormat="1" ht="14.25"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3:13" s="17" customFormat="1" ht="14.25"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3:13" s="17" customFormat="1" ht="14.25"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3:13" s="17" customFormat="1" ht="14.25"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3:13" s="17" customFormat="1" ht="14.25"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3:13" s="17" customFormat="1" ht="14.25"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3:13" s="17" customFormat="1" ht="14.25"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3:13" s="17" customFormat="1" ht="14.25"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3:13" s="17" customFormat="1" ht="14.25"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</row>
    <row r="201" spans="3:13" s="17" customFormat="1" ht="14.25"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</row>
    <row r="202" spans="3:13" s="17" customFormat="1" ht="14.25"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</row>
    <row r="203" spans="3:13" s="17" customFormat="1" ht="14.25"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15:78" ht="14.25"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</row>
  </sheetData>
  <sheetProtection sheet="1" objects="1" scenarios="1" selectLockedCells="1"/>
  <mergeCells count="10">
    <mergeCell ref="L8:M8"/>
    <mergeCell ref="K4:L4"/>
    <mergeCell ref="A4:D4"/>
    <mergeCell ref="D9:E9"/>
    <mergeCell ref="F8:G8"/>
    <mergeCell ref="F4:G4"/>
    <mergeCell ref="A5:D5"/>
    <mergeCell ref="A6:D6"/>
    <mergeCell ref="A7:D7"/>
    <mergeCell ref="A8:D8"/>
  </mergeCells>
  <printOptions/>
  <pageMargins left="0.7" right="0.7" top="0.75" bottom="0.75" header="0.3" footer="0.3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9"/>
  <sheetViews>
    <sheetView zoomScalePageLayoutView="0" workbookViewId="0" topLeftCell="A1">
      <selection activeCell="A70" sqref="A70"/>
    </sheetView>
  </sheetViews>
  <sheetFormatPr defaultColWidth="9.140625" defaultRowHeight="15"/>
  <sheetData>
    <row r="1" ht="18.75">
      <c r="A1" s="41" t="s">
        <v>47</v>
      </c>
    </row>
    <row r="2" ht="15">
      <c r="A2" s="42" t="s">
        <v>48</v>
      </c>
    </row>
    <row r="3" ht="15">
      <c r="A3" t="s">
        <v>79</v>
      </c>
    </row>
    <row r="4" ht="15">
      <c r="A4" t="s">
        <v>78</v>
      </c>
    </row>
    <row r="5" ht="15">
      <c r="A5" t="s">
        <v>80</v>
      </c>
    </row>
    <row r="7" ht="15">
      <c r="A7" s="42" t="s">
        <v>49</v>
      </c>
    </row>
    <row r="8" ht="15">
      <c r="A8" s="43" t="s">
        <v>50</v>
      </c>
    </row>
    <row r="9" ht="15">
      <c r="A9" s="44" t="s">
        <v>51</v>
      </c>
    </row>
    <row r="10" ht="15">
      <c r="A10" s="43" t="s">
        <v>42</v>
      </c>
    </row>
    <row r="11" ht="15">
      <c r="B11" s="43" t="s">
        <v>52</v>
      </c>
    </row>
    <row r="12" ht="15">
      <c r="B12" s="43" t="s">
        <v>53</v>
      </c>
    </row>
    <row r="13" ht="15">
      <c r="B13" s="43"/>
    </row>
    <row r="14" ht="15">
      <c r="B14" s="43"/>
    </row>
    <row r="15" ht="15">
      <c r="B15" s="43"/>
    </row>
    <row r="16" ht="15">
      <c r="B16" s="43"/>
    </row>
    <row r="19" ht="14.25">
      <c r="A19" s="43" t="s">
        <v>54</v>
      </c>
    </row>
    <row r="20" ht="14.25">
      <c r="A20" t="s">
        <v>55</v>
      </c>
    </row>
    <row r="21" ht="14.25">
      <c r="A21" s="43" t="s">
        <v>56</v>
      </c>
    </row>
    <row r="22" ht="14.25">
      <c r="A22" t="s">
        <v>57</v>
      </c>
    </row>
    <row r="23" ht="14.25">
      <c r="A23" s="43" t="s">
        <v>58</v>
      </c>
    </row>
    <row r="24" ht="14.25">
      <c r="A24" s="43" t="s">
        <v>59</v>
      </c>
    </row>
    <row r="25" ht="14.25">
      <c r="A25" t="s">
        <v>57</v>
      </c>
    </row>
    <row r="32" ht="14.25">
      <c r="A32" s="43" t="s">
        <v>60</v>
      </c>
    </row>
    <row r="33" ht="14.25">
      <c r="A33" s="45" t="s">
        <v>61</v>
      </c>
    </row>
    <row r="34" ht="14.25">
      <c r="A34" s="45" t="s">
        <v>62</v>
      </c>
    </row>
    <row r="35" ht="14.25">
      <c r="A35" s="45" t="s">
        <v>63</v>
      </c>
    </row>
    <row r="36" ht="14.25">
      <c r="A36" s="43" t="s">
        <v>64</v>
      </c>
    </row>
    <row r="37" ht="14.25">
      <c r="A37" s="43" t="s">
        <v>65</v>
      </c>
    </row>
    <row r="38" ht="14.25">
      <c r="A38" s="43" t="s">
        <v>66</v>
      </c>
    </row>
    <row r="39" ht="14.25">
      <c r="A39" s="43" t="s">
        <v>67</v>
      </c>
    </row>
    <row r="40" ht="14.25">
      <c r="A40" s="43"/>
    </row>
    <row r="41" ht="14.25">
      <c r="A41" s="43"/>
    </row>
    <row r="42" ht="14.25">
      <c r="A42" s="43"/>
    </row>
    <row r="43" ht="14.25">
      <c r="A43" s="43"/>
    </row>
    <row r="44" ht="14.25">
      <c r="A44" s="43"/>
    </row>
    <row r="45" ht="14.25">
      <c r="A45" s="43"/>
    </row>
    <row r="46" ht="14.25">
      <c r="A46" s="43"/>
    </row>
    <row r="47" ht="14.25">
      <c r="A47" s="43"/>
    </row>
    <row r="48" ht="14.25">
      <c r="A48" s="43"/>
    </row>
    <row r="49" ht="14.25">
      <c r="A49" s="43"/>
    </row>
    <row r="50" ht="14.25">
      <c r="A50" s="43"/>
    </row>
    <row r="51" ht="14.25">
      <c r="A51" s="43"/>
    </row>
    <row r="52" ht="14.25">
      <c r="A52" s="42" t="s">
        <v>68</v>
      </c>
    </row>
    <row r="53" ht="14.25">
      <c r="A53" s="44" t="s">
        <v>69</v>
      </c>
    </row>
    <row r="54" ht="14.25">
      <c r="A54" s="44" t="s">
        <v>70</v>
      </c>
    </row>
    <row r="55" ht="14.25">
      <c r="A55" s="46" t="s">
        <v>71</v>
      </c>
    </row>
    <row r="56" ht="14.25">
      <c r="A56" s="46" t="s">
        <v>72</v>
      </c>
    </row>
    <row r="57" ht="14.25">
      <c r="A57" s="46" t="s">
        <v>73</v>
      </c>
    </row>
    <row r="58" ht="14.25">
      <c r="A58" s="48" t="s">
        <v>74</v>
      </c>
    </row>
    <row r="59" ht="14.25">
      <c r="A59" s="44" t="s">
        <v>75</v>
      </c>
    </row>
    <row r="60" ht="14.25">
      <c r="A60" s="44" t="s">
        <v>76</v>
      </c>
    </row>
    <row r="61" ht="14.25">
      <c r="A61" s="44" t="s">
        <v>77</v>
      </c>
    </row>
    <row r="63" ht="14.25">
      <c r="A63" s="44"/>
    </row>
    <row r="64" ht="14.25">
      <c r="A64" s="47"/>
    </row>
    <row r="69" ht="14.25">
      <c r="A69" t="s">
        <v>81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Robinson</dc:creator>
  <cp:keywords/>
  <dc:description/>
  <cp:lastModifiedBy>Gavin Robinson</cp:lastModifiedBy>
  <dcterms:created xsi:type="dcterms:W3CDTF">2011-09-22T00:56:58Z</dcterms:created>
  <dcterms:modified xsi:type="dcterms:W3CDTF">2017-05-19T10:11:36Z</dcterms:modified>
  <cp:category/>
  <cp:version/>
  <cp:contentType/>
  <cp:contentStatus/>
</cp:coreProperties>
</file>